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SISTENCIAL\GESTION CALIDAD ASISTENCIAL GQA\"/>
    </mc:Choice>
  </mc:AlternateContent>
  <bookViews>
    <workbookView xWindow="0" yWindow="0" windowWidth="28800" windowHeight="12135"/>
  </bookViews>
  <sheets>
    <sheet name="Hoja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F56" i="1" s="1"/>
  <c r="D43" i="1"/>
  <c r="D41" i="1"/>
  <c r="F41" i="1" s="1"/>
  <c r="D39" i="1"/>
  <c r="D37" i="1"/>
  <c r="D35" i="1"/>
  <c r="D33" i="1"/>
  <c r="D29" i="1"/>
  <c r="D27" i="1"/>
  <c r="D24" i="1"/>
  <c r="F24" i="1" s="1"/>
  <c r="D22" i="1"/>
  <c r="F22" i="1" s="1"/>
  <c r="D20" i="1"/>
  <c r="F20" i="1" s="1"/>
  <c r="D18" i="1"/>
  <c r="F18" i="1" s="1"/>
  <c r="D16" i="1"/>
  <c r="F16" i="1" s="1"/>
  <c r="D14" i="1"/>
  <c r="F14" i="1" s="1"/>
  <c r="D12" i="1"/>
  <c r="F12" i="1" s="1"/>
  <c r="D10" i="1"/>
  <c r="F10" i="1" s="1"/>
  <c r="D8" i="1"/>
  <c r="F8" i="1" s="1"/>
  <c r="D31" i="1" l="1"/>
  <c r="D46" i="1"/>
  <c r="F46" i="1" s="1"/>
  <c r="D48" i="1"/>
  <c r="F48" i="1" s="1"/>
  <c r="D50" i="1"/>
  <c r="F50" i="1" s="1"/>
  <c r="D52" i="1"/>
  <c r="F52" i="1" s="1"/>
  <c r="D54" i="1"/>
  <c r="F54" i="1" s="1"/>
  <c r="D58" i="1"/>
  <c r="F58" i="1" s="1"/>
  <c r="D60" i="1"/>
  <c r="F60" i="1" s="1"/>
</calcChain>
</file>

<file path=xl/sharedStrings.xml><?xml version="1.0" encoding="utf-8"?>
<sst xmlns="http://schemas.openxmlformats.org/spreadsheetml/2006/main" count="114" uniqueCount="110">
  <si>
    <t>ESE DEPARTAMENTAL "SOLUCION SALUD"</t>
  </si>
  <si>
    <t>Version 2</t>
  </si>
  <si>
    <t>Codigo FR-GQA-19</t>
  </si>
  <si>
    <t>INDICADORES CALIDAD</t>
  </si>
  <si>
    <t>Documento Controlado</t>
  </si>
  <si>
    <t>VARIABLE</t>
  </si>
  <si>
    <t>VALOR</t>
  </si>
  <si>
    <t>RESULTADO</t>
  </si>
  <si>
    <t>ESTANDAR</t>
  </si>
  <si>
    <t>CALIFICACION</t>
  </si>
  <si>
    <t>EXPERIENCIA DE LA ATENCION</t>
  </si>
  <si>
    <t>P.3.1.Tiempo promedio de espera para la asignacion de cita de medicina General de primera vez</t>
  </si>
  <si>
    <t>Sumatoria de la diferencia de dias calendario entre la fecha en la que se asigno la cita de Medicina General de primera vez y la fecha en la cual el usuario la solicito</t>
  </si>
  <si>
    <t>OPTIMO: Menor 3 dìa  ACEPTABLE:  3 Dìas  DEFICIENTE: mayor de 3 dìas</t>
  </si>
  <si>
    <t>Numero total de citas de Medicina General de primera vez asignadas</t>
  </si>
  <si>
    <t>P.3.2.  Tiempo de espera para la asignacion de cita de odontologia general de primera vez</t>
  </si>
  <si>
    <t>Sumatoria total de los dias calendario transcurridos entre la fecha en la  que se asigno la cita de Odontologia General de  primera vez y la fecha en la cual el usuario la solicito</t>
  </si>
  <si>
    <t xml:space="preserve">Numero total de citas de odontologia general de primera vez  asignadas </t>
  </si>
  <si>
    <t>P.3.10  Tiempo promedio de espera para la atencion del paciente clasificado como Triage 2 en el servicio de Urgencias</t>
  </si>
  <si>
    <t>Sumatoria del numero de  minutos transcurridos a partir de que el paciente es clasificado como Triage 2 y el momento en el cual es atendido en consulta de urgencias por Medico</t>
  </si>
  <si>
    <t>OPTIMO : Menor 30 Minutos; ACEPTABLE  Igual a 30 Minutos;  DEFICIENTE: Mayor 30 minutos</t>
  </si>
  <si>
    <t>Numero total de pacientes clasificados como Triage 2, en un periodo determinado</t>
  </si>
  <si>
    <t>P.3.3 Tiempo promedio de espera para la asignación de cita
de Medicina interna</t>
  </si>
  <si>
    <t>Sumatoria de la diferencia de dias calendario entre la fecha en la que se asigno la cita de Medicina Interna de primera vez y la fecha en la cual el usuario la solicito</t>
  </si>
  <si>
    <t>OPTIMO: Menor o igual 15 dìas  ACEPTABLE:  entre 16 y 22 dìas  DEFICIENTE: mayor de 22 dìas</t>
  </si>
  <si>
    <t xml:space="preserve">Numero total de citas de Medicina interna de primera vez  asignadas </t>
  </si>
  <si>
    <t>P.3.4. Tiempo promedio de espera para la asignación de cita
de Pediatría</t>
  </si>
  <si>
    <t>Sumatoria de la diferencia de dias calendario entre la fecha en la que se asigno la cita de Pediatria de primera vez y la fecha en la cual el usuario la solicito</t>
  </si>
  <si>
    <t>OPTIMO: Menor o igual 5 dìas  ACEPTABLE:  entre 6 y 7 dìas  DEFICIENTE: mayor de 7 dìas</t>
  </si>
  <si>
    <t xml:space="preserve">Numero total de citas de Pediatria de primera vez  asignadas </t>
  </si>
  <si>
    <t>P.3.5. Tiempo promedio de espera para la asignación de cita
de Ginecologia</t>
  </si>
  <si>
    <t>Sumatoria de la diferencia de dias calendario entre la fecha en la que se asigno la cita de Ginecologia de primera vez y la fecha en la cual el usuario la solicito</t>
  </si>
  <si>
    <t>OPTIMO: Menor o igual 8 dìas  ACEPTABLE:  entre 9y 10 dìas  DEFICIENTE: mayor de 10 dìas</t>
  </si>
  <si>
    <t xml:space="preserve">Numero total de citas de Ginecologia de primera vez  asignadas </t>
  </si>
  <si>
    <t>P.3.6. Tiempo promedio de espera para la asignación de cita
de Obstetricia</t>
  </si>
  <si>
    <t>Sumatoria de la diferencia de dias calendario entre la fecha en la que se asigno la cita de Obstetricia de primera vez y la fecha en la cual el usuario la solicito</t>
  </si>
  <si>
    <t xml:space="preserve">Numero total de citas de Obstetricia de primera vez  asignadas </t>
  </si>
  <si>
    <t>P.3.14 Proporcion de satisfaccion global de los usuarios en la IPS</t>
  </si>
  <si>
    <t>Numero de usuarios que respondieron "muy buena" o "buena" a la pregunta: como calificaria su experiencia global respecto a los servicios de salud que ha recibido a traves de su IPS?</t>
  </si>
  <si>
    <t>Entre 90% y 95% de grado de satisfacción (Excelente)</t>
  </si>
  <si>
    <t>Numero de usuarios que respondieron la pregunta</t>
  </si>
  <si>
    <t>P.3.15 Proporcion de usuarios que recomendaria su IPS a familiares y amigos</t>
  </si>
  <si>
    <t>Numero de usuarios que respondieron definitivamente si o probablemente si a la pregunta recomendaria a sus familiares y amigos esta IPS?</t>
  </si>
  <si>
    <t>Mayor de  80%  grado de satisfacción (Excelente)</t>
  </si>
  <si>
    <t>SEGURIDAD</t>
  </si>
  <si>
    <t>P.2.6. Tasa de  caida de pacientes en el servicio de hospitalizacion</t>
  </si>
  <si>
    <t>Número total de pacientes hospitalizados que sufren caídas en el periodo.</t>
  </si>
  <si>
    <t>Sumatoria de días de estancia de los pacientes en los servicios de hospitalización en el periodo.</t>
  </si>
  <si>
    <t>P.2.7. Tasa de  caida de pacientes en el servicio de Urgencias</t>
  </si>
  <si>
    <t>Número total de pacientes atendidos en urgencias que sufren  caídas en el periodo.</t>
  </si>
  <si>
    <t>Total de personas atendidas en urgencias en el  periodo.</t>
  </si>
  <si>
    <t>P.2.8.Tasa de  caida de pacientes en el servicio de Consulta externa</t>
  </si>
  <si>
    <t>Número total de pacientes atendidos en consulta externa  que sufren  caídas en el periodo.</t>
  </si>
  <si>
    <t>Total de personas atendidas en consulta externa en el  periodo.</t>
  </si>
  <si>
    <t>P.2.9.Tasa de  caida de pacientes en el servicio de Apoyo diagnostico y complementacion terapeutica</t>
  </si>
  <si>
    <t>Número total de pacientes atendidos en el servicio de Apoyo Diagnostico y complementacion Terapeutica que sufren caidas en el periodo.</t>
  </si>
  <si>
    <t>Total de personas atendidas en el servicio de Apoyo diagnostico y complementacion terapeutica en el  periodo.</t>
  </si>
  <si>
    <t>P.2.10. Proporcion de eventos adversos relacionados con la administracion de medicamentos en hospitalizacion</t>
  </si>
  <si>
    <t>Número de eventos adversos relacionados con la administracion de medicamentos en hospitalizacion</t>
  </si>
  <si>
    <t>Total de Egresos de hospitalizacion</t>
  </si>
  <si>
    <t>P.2.11. Proporcion de eventos adversos relacionados con la administracion de medicamentos en Urgencias</t>
  </si>
  <si>
    <t>Número de eventos adversos relacionados con la administracion de medicamentos en urgencias</t>
  </si>
  <si>
    <t>Total de personas atendidas en urgencias</t>
  </si>
  <si>
    <t>P.2.12.Tasa de ulceras por presion</t>
  </si>
  <si>
    <t>Número de pacientes que desarrollan ulceras de presion en la Institucion en el periodo</t>
  </si>
  <si>
    <t>Sumatoria de dias de estancia de los pacientes en los servicios de hospitalizacion</t>
  </si>
  <si>
    <t>P.2.13. Proporcion de reingreso de pacientes al servicio de urgencias en menos de 72 horas</t>
  </si>
  <si>
    <t>Número de pacientes que reingresan al servicio de urgencias en la misma institución antes de 72 horas con el mismo diagnóstico de egreso.</t>
  </si>
  <si>
    <t>OPTIMO : Menor-Igual 0,03; 
ACEPTABLE  Entre 0,031 y 0,059; 
DEFICIENTE: Mayor 0,06  (Res 710/2012- Res 408/2018)</t>
  </si>
  <si>
    <t>Número total de pacientes atendidos en el servicio de urgencias en el periodo</t>
  </si>
  <si>
    <t>P.2.14. Tasa de reingreso de pacientes hospitalizados en menos de 15 dias</t>
  </si>
  <si>
    <t>Número total de pacientes que reingresan al servicio de hospitalización en la misma Institucion, antes de 15 dias, por el mismo diagnostico de egreso en el periodo</t>
  </si>
  <si>
    <t xml:space="preserve"> Número total de egresos vivos en el periodo.</t>
  </si>
  <si>
    <t>OTROS INDICADORES</t>
  </si>
  <si>
    <t>8. Oportunidad de servicios de imagenologia y diagnostico general radiologia simple</t>
  </si>
  <si>
    <t>Sumatoria del numero de dias transcurridos entre la solicitud del servicio y el momento en el cual es prestado el servicio</t>
  </si>
  <si>
    <t>ACEPTABLE: Hasta 1 Dìa;  DEFICIENTE: Mayor a 1 dìa.</t>
  </si>
  <si>
    <t>Total atenciones en servicios de imagenologia - radiologia simple</t>
  </si>
  <si>
    <t>10. Oportunidad  toma de muestras de laboratorio</t>
  </si>
  <si>
    <t>Sumatoria del numero de dias transcurridos entre la solicitud del servicio  de toma de muestra de laboratorio y el momento en el cual es prestado el servicio</t>
  </si>
  <si>
    <t>ACEPTABLE: Hasta 1 dìa;  DEFICIENTE: Mayor a 1 dìa</t>
  </si>
  <si>
    <t>Nùmero de pacientes atendidos en el mes</t>
  </si>
  <si>
    <t>I.2.1.0. Tasa de reingreso de pacientes hospitalizados</t>
  </si>
  <si>
    <t>No. de pacientes que reingresan al servicio de hospitalización antes de 20 días por la misma causa (pacientes reingresos)</t>
  </si>
  <si>
    <t>No mayor al 10%</t>
  </si>
  <si>
    <t>No. de egresos vivos en el período</t>
  </si>
  <si>
    <t>I.2.2.0. Proporcion de pacientes con hipertension arterial controlada</t>
  </si>
  <si>
    <t xml:space="preserve"> No. de pacientes que seis meses después de diag. su hipertensión arterial presentan niveles de tensión arterial esperados</t>
  </si>
  <si>
    <t>Mayor al 80%</t>
  </si>
  <si>
    <t>No. de pacientes hipertensos diagnosticados (Pacientes hipertensos)</t>
  </si>
  <si>
    <t>I.3.1.0.Tasa de mortalidad intrahospitalaria despues de 48 horas</t>
  </si>
  <si>
    <t>No. de pacientes hospitalizados que fallecen después de 48 horas del ingreso</t>
  </si>
  <si>
    <t>Menor al 10%</t>
  </si>
  <si>
    <t>No. de pacientes hospitalizados</t>
  </si>
  <si>
    <t>I.3.2.0. Tasa de infeccion Intrahospitalaria</t>
  </si>
  <si>
    <t>No. de pacientes con infección nosocomial</t>
  </si>
  <si>
    <t>Menor al 5%</t>
  </si>
  <si>
    <t>I.3.3.0. Proporcion de vigilancia de eventos adversos</t>
  </si>
  <si>
    <t>No. de eventos adversos detectados y gestionados</t>
  </si>
  <si>
    <t>öptimo 100%</t>
  </si>
  <si>
    <t>No. de eventos adversos detectados</t>
  </si>
  <si>
    <t>I.4.1.0. Tasa de satisfaccion global</t>
  </si>
  <si>
    <t>No. de pacientes satisfechos con los servicios prestados por la IPS</t>
  </si>
  <si>
    <t>Entre 90% - 100% de grado de satisfacción (Excelente)</t>
  </si>
  <si>
    <t xml:space="preserve"> No. de pacientes encuestados por la IPS</t>
  </si>
  <si>
    <t>No. de muertes intrahospitalarias antes de 48 horas</t>
  </si>
  <si>
    <t>No. de pacientes remitidos a niveles superiores desde servicio ambulatorio y hospitalario</t>
  </si>
  <si>
    <t>No. de pacientes remitidos desde el servicio de urgencias a niveles superiores</t>
  </si>
  <si>
    <t>No. de pacientes remitidos para la atención del parto a niveles superiores</t>
  </si>
  <si>
    <t>Fecha de Vigencia 
2019/01/29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</si>
</sst>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/>
    <xf numFmtId="2" fontId="6" fillId="3" borderId="9" xfId="0" applyNumberFormat="1" applyFont="1" applyFill="1" applyBorder="1" applyAlignment="1"/>
    <xf numFmtId="0" fontId="6" fillId="3" borderId="10" xfId="0" applyFont="1" applyFill="1" applyBorder="1" applyAlignment="1"/>
    <xf numFmtId="0" fontId="7" fillId="2" borderId="0" xfId="0" applyFont="1" applyFill="1"/>
    <xf numFmtId="0" fontId="8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1" fontId="9" fillId="2" borderId="8" xfId="0" applyNumberFormat="1" applyFont="1" applyFill="1" applyBorder="1" applyAlignment="1">
      <alignment horizontal="center" vertical="center"/>
    </xf>
    <xf numFmtId="2" fontId="9" fillId="2" borderId="8" xfId="1" applyNumberFormat="1" applyFont="1" applyFill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justify" vertical="center"/>
    </xf>
    <xf numFmtId="1" fontId="10" fillId="2" borderId="8" xfId="0" applyNumberFormat="1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9" fontId="9" fillId="2" borderId="8" xfId="1" applyNumberFormat="1" applyFont="1" applyFill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10" fontId="9" fillId="2" borderId="8" xfId="1" applyNumberFormat="1" applyFont="1" applyFill="1" applyBorder="1" applyAlignment="1">
      <alignment horizontal="center" vertical="center" wrapText="1"/>
    </xf>
    <xf numFmtId="165" fontId="9" fillId="2" borderId="8" xfId="1" applyNumberFormat="1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vertical="top" wrapText="1"/>
    </xf>
    <xf numFmtId="2" fontId="11" fillId="3" borderId="0" xfId="0" applyNumberFormat="1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top" wrapText="1"/>
    </xf>
    <xf numFmtId="1" fontId="10" fillId="2" borderId="8" xfId="0" applyNumberFormat="1" applyFont="1" applyFill="1" applyBorder="1" applyAlignment="1">
      <alignment horizontal="justify" vertical="center"/>
    </xf>
    <xf numFmtId="0" fontId="9" fillId="2" borderId="8" xfId="3" applyFont="1" applyFill="1" applyBorder="1" applyAlignment="1" applyProtection="1">
      <alignment horizontal="justify" vertical="center" wrapText="1"/>
    </xf>
    <xf numFmtId="0" fontId="9" fillId="2" borderId="8" xfId="0" applyFont="1" applyFill="1" applyBorder="1" applyAlignment="1">
      <alignment horizontal="justify" vertical="center" wrapText="1"/>
    </xf>
    <xf numFmtId="0" fontId="9" fillId="2" borderId="8" xfId="0" applyFont="1" applyFill="1" applyBorder="1" applyAlignment="1">
      <alignment wrapText="1"/>
    </xf>
    <xf numFmtId="2" fontId="9" fillId="2" borderId="8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2" fontId="13" fillId="2" borderId="0" xfId="0" applyNumberFormat="1" applyFont="1" applyFill="1" applyBorder="1" applyAlignment="1">
      <alignment vertical="center"/>
    </xf>
    <xf numFmtId="1" fontId="13" fillId="2" borderId="0" xfId="0" applyNumberFormat="1" applyFont="1" applyFill="1" applyBorder="1" applyAlignment="1">
      <alignment vertical="center"/>
    </xf>
    <xf numFmtId="0" fontId="14" fillId="0" borderId="0" xfId="0" applyFont="1"/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18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0</xdr:col>
      <xdr:colOff>1447800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1343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0</xdr:row>
          <xdr:rowOff>76200</xdr:rowOff>
        </xdr:from>
        <xdr:to>
          <xdr:col>5</xdr:col>
          <xdr:colOff>981075</xdr:colOff>
          <xdr:row>3</xdr:row>
          <xdr:rowOff>200025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J7" sqref="J7"/>
    </sheetView>
  </sheetViews>
  <sheetFormatPr baseColWidth="10" defaultColWidth="8.140625" defaultRowHeight="15" x14ac:dyDescent="0.25"/>
  <cols>
    <col min="1" max="1" width="24.140625" style="45" customWidth="1"/>
    <col min="2" max="2" width="47.7109375" style="46" customWidth="1"/>
    <col min="3" max="3" width="11.85546875" style="46" customWidth="1"/>
    <col min="4" max="4" width="12.28515625" style="47" customWidth="1"/>
    <col min="5" max="5" width="20.42578125" style="10" customWidth="1"/>
    <col min="6" max="6" width="16.7109375" style="10" customWidth="1"/>
    <col min="7" max="16384" width="8.140625" style="10"/>
  </cols>
  <sheetData>
    <row r="1" spans="1:6" s="3" customFormat="1" ht="20.25" customHeight="1" x14ac:dyDescent="0.25">
      <c r="A1" s="1"/>
      <c r="B1" s="48" t="s">
        <v>0</v>
      </c>
      <c r="C1" s="49" t="s">
        <v>1</v>
      </c>
      <c r="D1" s="50"/>
      <c r="E1" s="51" t="s">
        <v>2</v>
      </c>
      <c r="F1" s="2"/>
    </row>
    <row r="2" spans="1:6" s="3" customFormat="1" ht="20.25" customHeight="1" thickBot="1" x14ac:dyDescent="0.3">
      <c r="A2" s="4"/>
      <c r="B2" s="52"/>
      <c r="C2" s="53"/>
      <c r="D2" s="54"/>
      <c r="E2" s="55"/>
      <c r="F2" s="6"/>
    </row>
    <row r="3" spans="1:6" s="7" customFormat="1" ht="20.25" customHeight="1" x14ac:dyDescent="0.25">
      <c r="A3" s="4"/>
      <c r="B3" s="48" t="s">
        <v>3</v>
      </c>
      <c r="C3" s="49" t="s">
        <v>109</v>
      </c>
      <c r="D3" s="50"/>
      <c r="E3" s="51" t="s">
        <v>4</v>
      </c>
      <c r="F3" s="6"/>
    </row>
    <row r="4" spans="1:6" s="7" customFormat="1" ht="20.25" customHeight="1" thickBot="1" x14ac:dyDescent="0.3">
      <c r="A4" s="8"/>
      <c r="B4" s="52"/>
      <c r="C4" s="53"/>
      <c r="D4" s="54"/>
      <c r="E4" s="55"/>
      <c r="F4" s="5"/>
    </row>
    <row r="5" spans="1:6" ht="18" customHeight="1" x14ac:dyDescent="0.25">
      <c r="A5" s="9"/>
      <c r="B5" s="9"/>
      <c r="C5" s="9"/>
      <c r="D5" s="9"/>
      <c r="E5" s="9"/>
    </row>
    <row r="6" spans="1:6" ht="31.5" customHeight="1" x14ac:dyDescent="0.25">
      <c r="A6" s="11" t="s">
        <v>5</v>
      </c>
      <c r="B6" s="11"/>
      <c r="C6" s="12" t="s">
        <v>6</v>
      </c>
      <c r="D6" s="13" t="s">
        <v>7</v>
      </c>
      <c r="E6" s="13" t="s">
        <v>8</v>
      </c>
      <c r="F6" s="13" t="s">
        <v>9</v>
      </c>
    </row>
    <row r="7" spans="1:6" s="17" customFormat="1" ht="31.5" customHeight="1" x14ac:dyDescent="0.3">
      <c r="A7" s="14" t="s">
        <v>10</v>
      </c>
      <c r="B7" s="14"/>
      <c r="C7" s="14"/>
      <c r="D7" s="15"/>
      <c r="E7" s="14"/>
      <c r="F7" s="16"/>
    </row>
    <row r="8" spans="1:6" s="17" customFormat="1" ht="49.5" customHeight="1" x14ac:dyDescent="0.2">
      <c r="A8" s="18" t="s">
        <v>11</v>
      </c>
      <c r="B8" s="19" t="s">
        <v>12</v>
      </c>
      <c r="C8" s="20"/>
      <c r="D8" s="21">
        <f>IF(C8&gt;0,IF(C9&gt;0,C8/C9,0),0)</f>
        <v>0</v>
      </c>
      <c r="E8" s="22" t="s">
        <v>13</v>
      </c>
      <c r="F8" s="23" t="str">
        <f>IF(D8&lt;3,"OPTIMO",IF(D8=3,"ACEPTABLE","DEFICIENTE"))</f>
        <v>OPTIMO</v>
      </c>
    </row>
    <row r="9" spans="1:6" s="17" customFormat="1" ht="44.25" customHeight="1" x14ac:dyDescent="0.2">
      <c r="A9" s="18"/>
      <c r="B9" s="19" t="s">
        <v>14</v>
      </c>
      <c r="C9" s="20"/>
      <c r="D9" s="21"/>
      <c r="E9" s="22"/>
      <c r="F9" s="23"/>
    </row>
    <row r="10" spans="1:6" s="17" customFormat="1" ht="52.5" customHeight="1" x14ac:dyDescent="0.2">
      <c r="A10" s="18" t="s">
        <v>15</v>
      </c>
      <c r="B10" s="19" t="s">
        <v>16</v>
      </c>
      <c r="C10" s="20"/>
      <c r="D10" s="21">
        <f>IF(C10&gt;0,IF(C11&gt;0,C10/C11,0),0)</f>
        <v>0</v>
      </c>
      <c r="E10" s="22" t="s">
        <v>13</v>
      </c>
      <c r="F10" s="23" t="str">
        <f>IF(D10&lt;3,"OPTIMO",IF(D10=3,"ACEPTABLE","DEFICIENTE"))</f>
        <v>OPTIMO</v>
      </c>
    </row>
    <row r="11" spans="1:6" s="17" customFormat="1" ht="33.75" customHeight="1" x14ac:dyDescent="0.2">
      <c r="A11" s="18"/>
      <c r="B11" s="19" t="s">
        <v>17</v>
      </c>
      <c r="C11" s="20"/>
      <c r="D11" s="21"/>
      <c r="E11" s="22"/>
      <c r="F11" s="23"/>
    </row>
    <row r="12" spans="1:6" s="17" customFormat="1" ht="57" customHeight="1" x14ac:dyDescent="0.2">
      <c r="A12" s="18" t="s">
        <v>18</v>
      </c>
      <c r="B12" s="19" t="s">
        <v>19</v>
      </c>
      <c r="C12" s="20"/>
      <c r="D12" s="21">
        <f>IF(C12&gt;0,IF(C13&gt;0,C12/C13,0),0)</f>
        <v>0</v>
      </c>
      <c r="E12" s="22" t="s">
        <v>20</v>
      </c>
      <c r="F12" s="24" t="str">
        <f>IF(D12&lt;30,"OPTIMO",IF(D12=30,"ACEPTABLE","DEFICIENTE"))</f>
        <v>OPTIMO</v>
      </c>
    </row>
    <row r="13" spans="1:6" s="17" customFormat="1" ht="32.25" customHeight="1" x14ac:dyDescent="0.2">
      <c r="A13" s="18"/>
      <c r="B13" s="19" t="s">
        <v>21</v>
      </c>
      <c r="C13" s="20"/>
      <c r="D13" s="21"/>
      <c r="E13" s="22"/>
      <c r="F13" s="24"/>
    </row>
    <row r="14" spans="1:6" s="17" customFormat="1" ht="42" customHeight="1" x14ac:dyDescent="0.2">
      <c r="A14" s="25" t="s">
        <v>22</v>
      </c>
      <c r="B14" s="19" t="s">
        <v>23</v>
      </c>
      <c r="C14" s="20"/>
      <c r="D14" s="21">
        <f>IF(C14&gt;0,IF(C15&gt;0,C14/C15,0),0)</f>
        <v>0</v>
      </c>
      <c r="E14" s="22" t="s">
        <v>24</v>
      </c>
      <c r="F14" s="23" t="str">
        <f>IF(D14&lt;=15,"OPTIMO",IF(AND(D14&gt;=16,D14&lt;=22),"ACEPTABLE",IF(AND(D14&gt;=23),"DEFICIENTE")))</f>
        <v>OPTIMO</v>
      </c>
    </row>
    <row r="15" spans="1:6" s="17" customFormat="1" ht="32.25" customHeight="1" x14ac:dyDescent="0.2">
      <c r="A15" s="26"/>
      <c r="B15" s="19" t="s">
        <v>25</v>
      </c>
      <c r="C15" s="20"/>
      <c r="D15" s="21"/>
      <c r="E15" s="22"/>
      <c r="F15" s="23"/>
    </row>
    <row r="16" spans="1:6" s="17" customFormat="1" ht="45.75" customHeight="1" x14ac:dyDescent="0.2">
      <c r="A16" s="25" t="s">
        <v>26</v>
      </c>
      <c r="B16" s="19" t="s">
        <v>27</v>
      </c>
      <c r="C16" s="20"/>
      <c r="D16" s="21">
        <f>IF(C16&gt;0,IF(C17&gt;0,C16/C17,0),0)</f>
        <v>0</v>
      </c>
      <c r="E16" s="22" t="s">
        <v>28</v>
      </c>
      <c r="F16" s="23" t="str">
        <f>IF(D16&lt;=5,"OPTIMO",IF(AND(D16&gt;=6,D16&lt;=7),"ACEPTABLE",IF(AND(D16&gt;=7),"DEFICIENTE")))</f>
        <v>OPTIMO</v>
      </c>
    </row>
    <row r="17" spans="1:6" s="17" customFormat="1" ht="32.25" customHeight="1" x14ac:dyDescent="0.2">
      <c r="A17" s="26"/>
      <c r="B17" s="19" t="s">
        <v>29</v>
      </c>
      <c r="C17" s="20"/>
      <c r="D17" s="21"/>
      <c r="E17" s="22"/>
      <c r="F17" s="23"/>
    </row>
    <row r="18" spans="1:6" s="17" customFormat="1" ht="43.5" customHeight="1" x14ac:dyDescent="0.2">
      <c r="A18" s="25" t="s">
        <v>30</v>
      </c>
      <c r="B18" s="19" t="s">
        <v>31</v>
      </c>
      <c r="C18" s="20"/>
      <c r="D18" s="21">
        <f>IF(C18&gt;0,IF(C19&gt;0,C18/C19,0),0)</f>
        <v>0</v>
      </c>
      <c r="E18" s="22" t="s">
        <v>32</v>
      </c>
      <c r="F18" s="23" t="str">
        <f>IF(D18&lt;=8,"OPTIMO",IF(AND(D18&gt;=9,D18&lt;=10),"ACEPTABLE",IF(AND(D18&gt;=10),"DEFICIENTE")))</f>
        <v>OPTIMO</v>
      </c>
    </row>
    <row r="19" spans="1:6" s="17" customFormat="1" ht="32.25" customHeight="1" x14ac:dyDescent="0.2">
      <c r="A19" s="26"/>
      <c r="B19" s="19" t="s">
        <v>33</v>
      </c>
      <c r="C19" s="20"/>
      <c r="D19" s="21"/>
      <c r="E19" s="22"/>
      <c r="F19" s="23"/>
    </row>
    <row r="20" spans="1:6" s="17" customFormat="1" ht="42" customHeight="1" x14ac:dyDescent="0.2">
      <c r="A20" s="25" t="s">
        <v>34</v>
      </c>
      <c r="B20" s="19" t="s">
        <v>35</v>
      </c>
      <c r="C20" s="20"/>
      <c r="D20" s="21">
        <f>IF(C20&gt;0,IF(C21&gt;0,C20/C21,0),0)</f>
        <v>0</v>
      </c>
      <c r="E20" s="22" t="s">
        <v>32</v>
      </c>
      <c r="F20" s="23" t="str">
        <f>IF(D20&lt;=8,"OPTIMO",IF(AND(D20&gt;=9,D20&lt;=10),"ACEPTABLE",IF(AND(D20&gt;=10),"DEFICIENTE")))</f>
        <v>OPTIMO</v>
      </c>
    </row>
    <row r="21" spans="1:6" s="17" customFormat="1" ht="32.25" customHeight="1" x14ac:dyDescent="0.2">
      <c r="A21" s="26"/>
      <c r="B21" s="19" t="s">
        <v>36</v>
      </c>
      <c r="C21" s="20"/>
      <c r="D21" s="21"/>
      <c r="E21" s="22"/>
      <c r="F21" s="23"/>
    </row>
    <row r="22" spans="1:6" s="17" customFormat="1" ht="51" x14ac:dyDescent="0.2">
      <c r="A22" s="18" t="s">
        <v>37</v>
      </c>
      <c r="B22" s="19" t="s">
        <v>38</v>
      </c>
      <c r="C22" s="20"/>
      <c r="D22" s="27">
        <f>IF(C22&gt;0,IF(C23&gt;0,C22/C23,0),0)</f>
        <v>0</v>
      </c>
      <c r="E22" s="28" t="s">
        <v>39</v>
      </c>
      <c r="F22" s="23" t="str">
        <f>IF(D22&gt;=90%,"OPTIMO","DEFICIENTE")</f>
        <v>DEFICIENTE</v>
      </c>
    </row>
    <row r="23" spans="1:6" s="17" customFormat="1" ht="28.5" customHeight="1" x14ac:dyDescent="0.2">
      <c r="A23" s="18"/>
      <c r="B23" s="19" t="s">
        <v>40</v>
      </c>
      <c r="C23" s="20"/>
      <c r="D23" s="27"/>
      <c r="E23" s="28"/>
      <c r="F23" s="23"/>
    </row>
    <row r="24" spans="1:6" s="17" customFormat="1" ht="39" customHeight="1" x14ac:dyDescent="0.2">
      <c r="A24" s="18" t="s">
        <v>41</v>
      </c>
      <c r="B24" s="19" t="s">
        <v>42</v>
      </c>
      <c r="C24" s="20"/>
      <c r="D24" s="27">
        <f>IF(C24&gt;0,IF(C25&gt;0,C24/C25,0),0)</f>
        <v>0</v>
      </c>
      <c r="E24" s="28" t="s">
        <v>43</v>
      </c>
      <c r="F24" s="23" t="str">
        <f>IF(D24&gt;=80%,"OPTIMO","DEFICIENTE")</f>
        <v>DEFICIENTE</v>
      </c>
    </row>
    <row r="25" spans="1:6" s="17" customFormat="1" ht="24" customHeight="1" x14ac:dyDescent="0.2">
      <c r="A25" s="18"/>
      <c r="B25" s="19" t="s">
        <v>40</v>
      </c>
      <c r="C25" s="20"/>
      <c r="D25" s="27"/>
      <c r="E25" s="28"/>
      <c r="F25" s="23"/>
    </row>
    <row r="26" spans="1:6" s="17" customFormat="1" ht="20.25" x14ac:dyDescent="0.3">
      <c r="A26" s="14" t="s">
        <v>44</v>
      </c>
      <c r="B26" s="14"/>
      <c r="C26" s="14"/>
      <c r="D26" s="15"/>
      <c r="E26" s="14"/>
      <c r="F26" s="14"/>
    </row>
    <row r="27" spans="1:6" s="17" customFormat="1" ht="25.5" x14ac:dyDescent="0.2">
      <c r="A27" s="18" t="s">
        <v>45</v>
      </c>
      <c r="B27" s="29" t="s">
        <v>46</v>
      </c>
      <c r="C27" s="20"/>
      <c r="D27" s="30">
        <f>IF(C27&gt;0,IF(C28&gt;0,C27/C28,0),0)</f>
        <v>0</v>
      </c>
      <c r="E27" s="20"/>
      <c r="F27" s="20"/>
    </row>
    <row r="28" spans="1:6" s="17" customFormat="1" ht="31.5" customHeight="1" x14ac:dyDescent="0.2">
      <c r="A28" s="18"/>
      <c r="B28" s="29" t="s">
        <v>47</v>
      </c>
      <c r="C28" s="20"/>
      <c r="D28" s="30"/>
      <c r="E28" s="20"/>
      <c r="F28" s="20"/>
    </row>
    <row r="29" spans="1:6" s="17" customFormat="1" ht="24.75" customHeight="1" x14ac:dyDescent="0.2">
      <c r="A29" s="18" t="s">
        <v>48</v>
      </c>
      <c r="B29" s="29" t="s">
        <v>49</v>
      </c>
      <c r="C29" s="20"/>
      <c r="D29" s="30">
        <f>IF(C29&gt;0,IF(C30&gt;0,C29/C30,0),0)</f>
        <v>0</v>
      </c>
      <c r="E29" s="20"/>
      <c r="F29" s="20"/>
    </row>
    <row r="30" spans="1:6" s="17" customFormat="1" ht="24.75" customHeight="1" x14ac:dyDescent="0.2">
      <c r="A30" s="18"/>
      <c r="B30" s="29" t="s">
        <v>50</v>
      </c>
      <c r="C30" s="20"/>
      <c r="D30" s="30"/>
      <c r="E30" s="20"/>
      <c r="F30" s="20"/>
    </row>
    <row r="31" spans="1:6" s="17" customFormat="1" ht="34.5" customHeight="1" x14ac:dyDescent="0.2">
      <c r="A31" s="18" t="s">
        <v>51</v>
      </c>
      <c r="B31" s="29" t="s">
        <v>52</v>
      </c>
      <c r="C31" s="20"/>
      <c r="D31" s="30">
        <f>IF(C31&gt;0,IF(C32&gt;0,C31/C32,0),0)</f>
        <v>0</v>
      </c>
      <c r="E31" s="20"/>
      <c r="F31" s="20"/>
    </row>
    <row r="32" spans="1:6" s="17" customFormat="1" ht="25.5" x14ac:dyDescent="0.2">
      <c r="A32" s="18"/>
      <c r="B32" s="29" t="s">
        <v>53</v>
      </c>
      <c r="C32" s="20"/>
      <c r="D32" s="30"/>
      <c r="E32" s="20"/>
      <c r="F32" s="20"/>
    </row>
    <row r="33" spans="1:6" s="17" customFormat="1" ht="38.25" x14ac:dyDescent="0.2">
      <c r="A33" s="18" t="s">
        <v>54</v>
      </c>
      <c r="B33" s="29" t="s">
        <v>55</v>
      </c>
      <c r="C33" s="20"/>
      <c r="D33" s="30">
        <f>IF(C33&gt;0,IF(C34&gt;0,C33/C34,0),0)</f>
        <v>0</v>
      </c>
      <c r="E33" s="20"/>
      <c r="F33" s="20"/>
    </row>
    <row r="34" spans="1:6" s="17" customFormat="1" ht="38.25" x14ac:dyDescent="0.2">
      <c r="A34" s="18"/>
      <c r="B34" s="29" t="s">
        <v>56</v>
      </c>
      <c r="C34" s="20"/>
      <c r="D34" s="30"/>
      <c r="E34" s="20"/>
      <c r="F34" s="20"/>
    </row>
    <row r="35" spans="1:6" s="17" customFormat="1" ht="38.25" customHeight="1" x14ac:dyDescent="0.2">
      <c r="A35" s="18" t="s">
        <v>57</v>
      </c>
      <c r="B35" s="29" t="s">
        <v>58</v>
      </c>
      <c r="C35" s="20"/>
      <c r="D35" s="30">
        <f>IF(C35&gt;0,IF(C36&gt;0,C35/C36,0),0)</f>
        <v>0</v>
      </c>
      <c r="E35" s="20"/>
      <c r="F35" s="20"/>
    </row>
    <row r="36" spans="1:6" s="17" customFormat="1" ht="36.75" customHeight="1" x14ac:dyDescent="0.2">
      <c r="A36" s="18"/>
      <c r="B36" s="29" t="s">
        <v>59</v>
      </c>
      <c r="C36" s="20"/>
      <c r="D36" s="30"/>
      <c r="E36" s="20"/>
      <c r="F36" s="20"/>
    </row>
    <row r="37" spans="1:6" s="17" customFormat="1" ht="42.75" customHeight="1" x14ac:dyDescent="0.2">
      <c r="A37" s="18" t="s">
        <v>60</v>
      </c>
      <c r="B37" s="29" t="s">
        <v>61</v>
      </c>
      <c r="C37" s="20"/>
      <c r="D37" s="30">
        <f>IF(C37&gt;0,IF(C38&gt;0,C37/C38,0),0)</f>
        <v>0</v>
      </c>
      <c r="E37" s="20"/>
      <c r="F37" s="20"/>
    </row>
    <row r="38" spans="1:6" s="17" customFormat="1" ht="32.25" customHeight="1" x14ac:dyDescent="0.2">
      <c r="A38" s="18"/>
      <c r="B38" s="29" t="s">
        <v>62</v>
      </c>
      <c r="C38" s="20"/>
      <c r="D38" s="30"/>
      <c r="E38" s="20"/>
      <c r="F38" s="20"/>
    </row>
    <row r="39" spans="1:6" s="17" customFormat="1" ht="25.5" x14ac:dyDescent="0.2">
      <c r="A39" s="18" t="s">
        <v>63</v>
      </c>
      <c r="B39" s="29" t="s">
        <v>64</v>
      </c>
      <c r="C39" s="20"/>
      <c r="D39" s="30">
        <f>IF(C39&gt;0,IF(C40&gt;0,C39/C40,0),0)</f>
        <v>0</v>
      </c>
      <c r="E39" s="20"/>
      <c r="F39" s="20"/>
    </row>
    <row r="40" spans="1:6" s="17" customFormat="1" ht="25.5" x14ac:dyDescent="0.2">
      <c r="A40" s="18"/>
      <c r="B40" s="29" t="s">
        <v>65</v>
      </c>
      <c r="C40" s="20"/>
      <c r="D40" s="30"/>
      <c r="E40" s="20"/>
      <c r="F40" s="20"/>
    </row>
    <row r="41" spans="1:6" s="17" customFormat="1" ht="38.25" customHeight="1" x14ac:dyDescent="0.2">
      <c r="A41" s="18" t="s">
        <v>66</v>
      </c>
      <c r="B41" s="29" t="s">
        <v>67</v>
      </c>
      <c r="C41" s="20"/>
      <c r="D41" s="31">
        <f>IF(C41&gt;0,IF(C42&gt;0,C41/C42,0),0)</f>
        <v>0</v>
      </c>
      <c r="E41" s="32" t="s">
        <v>68</v>
      </c>
      <c r="F41" s="32" t="str">
        <f>IF(D41&lt;=0.03,"OPTIMO",IF(AND(D41&gt;=0.031,D41&lt;=0.059),"ACEPTABLE",IF(AND(D41&gt;=0.06),"DEFICIENTE")))</f>
        <v>OPTIMO</v>
      </c>
    </row>
    <row r="42" spans="1:6" s="17" customFormat="1" ht="25.5" x14ac:dyDescent="0.2">
      <c r="A42" s="18"/>
      <c r="B42" s="29" t="s">
        <v>69</v>
      </c>
      <c r="C42" s="20"/>
      <c r="D42" s="31"/>
      <c r="E42" s="33"/>
      <c r="F42" s="33"/>
    </row>
    <row r="43" spans="1:6" s="17" customFormat="1" ht="51" customHeight="1" x14ac:dyDescent="0.2">
      <c r="A43" s="25" t="s">
        <v>70</v>
      </c>
      <c r="B43" s="29" t="s">
        <v>71</v>
      </c>
      <c r="C43" s="20"/>
      <c r="D43" s="30">
        <f>IF(C43&gt;0,IF(C44&gt;0,C43/C44,0),0)</f>
        <v>0</v>
      </c>
      <c r="E43" s="20"/>
      <c r="F43" s="20"/>
    </row>
    <row r="44" spans="1:6" s="17" customFormat="1" ht="22.5" customHeight="1" x14ac:dyDescent="0.2">
      <c r="A44" s="26"/>
      <c r="B44" s="29" t="s">
        <v>72</v>
      </c>
      <c r="C44" s="20"/>
      <c r="D44" s="30"/>
      <c r="E44" s="20"/>
      <c r="F44" s="20"/>
    </row>
    <row r="45" spans="1:6" s="17" customFormat="1" ht="20.25" customHeight="1" x14ac:dyDescent="0.2">
      <c r="A45" s="34" t="s">
        <v>73</v>
      </c>
      <c r="B45" s="34"/>
      <c r="C45" s="34"/>
      <c r="D45" s="35"/>
      <c r="E45" s="36"/>
      <c r="F45" s="36"/>
    </row>
    <row r="46" spans="1:6" s="17" customFormat="1" ht="40.5" customHeight="1" x14ac:dyDescent="0.2">
      <c r="A46" s="18" t="s">
        <v>74</v>
      </c>
      <c r="B46" s="19" t="s">
        <v>75</v>
      </c>
      <c r="C46" s="20"/>
      <c r="D46" s="21">
        <f>IF(C46&gt;0,IF(C47&gt;0,C46/C47,0),0)</f>
        <v>0</v>
      </c>
      <c r="E46" s="37" t="s">
        <v>76</v>
      </c>
      <c r="F46" s="23" t="str">
        <f>IF(D46&lt;=1,"ACEPTABLE",IF(D46&gt;1,"DEFICIENTE"))</f>
        <v>ACEPTABLE</v>
      </c>
    </row>
    <row r="47" spans="1:6" s="17" customFormat="1" ht="27.75" customHeight="1" x14ac:dyDescent="0.2">
      <c r="A47" s="18"/>
      <c r="B47" s="19" t="s">
        <v>77</v>
      </c>
      <c r="C47" s="20"/>
      <c r="D47" s="21"/>
      <c r="E47" s="37"/>
      <c r="F47" s="23"/>
    </row>
    <row r="48" spans="1:6" s="17" customFormat="1" ht="51" x14ac:dyDescent="0.2">
      <c r="A48" s="18" t="s">
        <v>78</v>
      </c>
      <c r="B48" s="38" t="s">
        <v>79</v>
      </c>
      <c r="C48" s="20"/>
      <c r="D48" s="21">
        <f>IF(C48&gt;0,IF(C49&gt;0,C48/C49,0),0)</f>
        <v>0</v>
      </c>
      <c r="E48" s="37" t="s">
        <v>80</v>
      </c>
      <c r="F48" s="23" t="str">
        <f>IF(D48&lt;=1,"ACEPTABLE",IF(D48&gt;1,"DEFICIENTE"))</f>
        <v>ACEPTABLE</v>
      </c>
    </row>
    <row r="49" spans="1:6" s="17" customFormat="1" ht="14.25" x14ac:dyDescent="0.2">
      <c r="A49" s="18"/>
      <c r="B49" s="39" t="s">
        <v>81</v>
      </c>
      <c r="C49" s="20"/>
      <c r="D49" s="21"/>
      <c r="E49" s="37"/>
      <c r="F49" s="23"/>
    </row>
    <row r="50" spans="1:6" s="17" customFormat="1" ht="38.25" x14ac:dyDescent="0.2">
      <c r="A50" s="18" t="s">
        <v>82</v>
      </c>
      <c r="B50" s="40" t="s">
        <v>83</v>
      </c>
      <c r="C50" s="20"/>
      <c r="D50" s="21">
        <f>IF(C50&gt;0,IF(C51&gt;0,C50/C51,0),0)</f>
        <v>0</v>
      </c>
      <c r="E50" s="23" t="s">
        <v>84</v>
      </c>
      <c r="F50" s="24" t="str">
        <f>IF(D50&lt;=10,"OPTIMO","DEFICIENTE")</f>
        <v>OPTIMO</v>
      </c>
    </row>
    <row r="51" spans="1:6" s="17" customFormat="1" ht="20.25" customHeight="1" x14ac:dyDescent="0.2">
      <c r="A51" s="18"/>
      <c r="B51" s="19" t="s">
        <v>85</v>
      </c>
      <c r="C51" s="20"/>
      <c r="D51" s="21"/>
      <c r="E51" s="23"/>
      <c r="F51" s="24"/>
    </row>
    <row r="52" spans="1:6" s="17" customFormat="1" ht="38.25" x14ac:dyDescent="0.2">
      <c r="A52" s="18" t="s">
        <v>86</v>
      </c>
      <c r="B52" s="19" t="s">
        <v>87</v>
      </c>
      <c r="C52" s="20"/>
      <c r="D52" s="21">
        <f>IF(C52&gt;0,IF(C53&gt;0,C52/C53,0),0)</f>
        <v>0</v>
      </c>
      <c r="E52" s="23" t="s">
        <v>88</v>
      </c>
      <c r="F52" s="24" t="str">
        <f>IF(D52&gt;=80%,"OPTIMO","DEFICIENTE")</f>
        <v>DEFICIENTE</v>
      </c>
    </row>
    <row r="53" spans="1:6" s="17" customFormat="1" ht="25.5" x14ac:dyDescent="0.2">
      <c r="A53" s="18"/>
      <c r="B53" s="19" t="s">
        <v>89</v>
      </c>
      <c r="C53" s="20"/>
      <c r="D53" s="21"/>
      <c r="E53" s="23"/>
      <c r="F53" s="24"/>
    </row>
    <row r="54" spans="1:6" s="17" customFormat="1" ht="25.5" x14ac:dyDescent="0.2">
      <c r="A54" s="18" t="s">
        <v>90</v>
      </c>
      <c r="B54" s="40" t="s">
        <v>91</v>
      </c>
      <c r="C54" s="20"/>
      <c r="D54" s="21">
        <f>IF(C54&gt;0,IF(C55&gt;0,C54/C55,0),0)</f>
        <v>0</v>
      </c>
      <c r="E54" s="24" t="s">
        <v>92</v>
      </c>
      <c r="F54" s="24" t="str">
        <f>IF(D54&lt;=10%,"OPTIMO","DEFICIENTE")</f>
        <v>OPTIMO</v>
      </c>
    </row>
    <row r="55" spans="1:6" s="17" customFormat="1" ht="22.5" customHeight="1" x14ac:dyDescent="0.2">
      <c r="A55" s="18"/>
      <c r="B55" s="40" t="s">
        <v>93</v>
      </c>
      <c r="C55" s="20"/>
      <c r="D55" s="21"/>
      <c r="E55" s="24"/>
      <c r="F55" s="24"/>
    </row>
    <row r="56" spans="1:6" s="17" customFormat="1" ht="14.25" x14ac:dyDescent="0.2">
      <c r="A56" s="18" t="s">
        <v>94</v>
      </c>
      <c r="B56" s="40" t="s">
        <v>95</v>
      </c>
      <c r="C56" s="20"/>
      <c r="D56" s="21">
        <f>IF(C56&gt;0,IF(C57&gt;0,C56/C57,0),0)</f>
        <v>0</v>
      </c>
      <c r="E56" s="24" t="s">
        <v>96</v>
      </c>
      <c r="F56" s="24" t="str">
        <f>IF(D56&lt;=5%,"OPTIMO","DEFICIENTE")</f>
        <v>OPTIMO</v>
      </c>
    </row>
    <row r="57" spans="1:6" s="17" customFormat="1" ht="19.5" customHeight="1" x14ac:dyDescent="0.2">
      <c r="A57" s="18"/>
      <c r="B57" s="40" t="s">
        <v>93</v>
      </c>
      <c r="C57" s="20"/>
      <c r="D57" s="21"/>
      <c r="E57" s="24"/>
      <c r="F57" s="24"/>
    </row>
    <row r="58" spans="1:6" s="17" customFormat="1" ht="20.25" customHeight="1" x14ac:dyDescent="0.2">
      <c r="A58" s="18" t="s">
        <v>97</v>
      </c>
      <c r="B58" s="40" t="s">
        <v>98</v>
      </c>
      <c r="C58" s="20"/>
      <c r="D58" s="41">
        <f>IF(C58&gt;0,IF(C59&gt;0,C58/C59,0),0)</f>
        <v>0</v>
      </c>
      <c r="E58" s="24" t="s">
        <v>99</v>
      </c>
      <c r="F58" s="24" t="str">
        <f>IF(D58&gt;=100%,"OPTIMO",IF(D58=0%,"N/A","DEFICIENTE"))</f>
        <v>N/A</v>
      </c>
    </row>
    <row r="59" spans="1:6" s="17" customFormat="1" ht="24" customHeight="1" x14ac:dyDescent="0.2">
      <c r="A59" s="18"/>
      <c r="B59" s="40" t="s">
        <v>100</v>
      </c>
      <c r="C59" s="20"/>
      <c r="D59" s="41"/>
      <c r="E59" s="24"/>
      <c r="F59" s="24"/>
    </row>
    <row r="60" spans="1:6" s="17" customFormat="1" ht="25.5" x14ac:dyDescent="0.2">
      <c r="A60" s="18" t="s">
        <v>101</v>
      </c>
      <c r="B60" s="19" t="s">
        <v>102</v>
      </c>
      <c r="C60" s="20"/>
      <c r="D60" s="21">
        <f>IF(C60&gt;0,IF(C61&gt;0,C60/C61,0),0)</f>
        <v>0</v>
      </c>
      <c r="E60" s="23" t="s">
        <v>103</v>
      </c>
      <c r="F60" s="23" t="str">
        <f>IF(D60&gt;=90%,"OPTIMO","DEFICIENTE")</f>
        <v>DEFICIENTE</v>
      </c>
    </row>
    <row r="61" spans="1:6" s="17" customFormat="1" ht="14.25" x14ac:dyDescent="0.2">
      <c r="A61" s="18"/>
      <c r="B61" s="19" t="s">
        <v>104</v>
      </c>
      <c r="C61" s="20"/>
      <c r="D61" s="21"/>
      <c r="E61" s="23"/>
      <c r="F61" s="23"/>
    </row>
    <row r="62" spans="1:6" s="17" customFormat="1" ht="14.25" x14ac:dyDescent="0.2">
      <c r="A62" s="42"/>
      <c r="B62" s="38" t="s">
        <v>105</v>
      </c>
      <c r="C62" s="20"/>
      <c r="D62" s="43"/>
      <c r="E62" s="44"/>
      <c r="F62" s="44"/>
    </row>
    <row r="63" spans="1:6" s="17" customFormat="1" ht="25.5" x14ac:dyDescent="0.2">
      <c r="A63" s="42"/>
      <c r="B63" s="38" t="s">
        <v>106</v>
      </c>
      <c r="C63" s="20"/>
      <c r="D63" s="43"/>
      <c r="E63" s="44"/>
      <c r="F63" s="44"/>
    </row>
    <row r="64" spans="1:6" s="17" customFormat="1" ht="25.5" x14ac:dyDescent="0.2">
      <c r="A64" s="42"/>
      <c r="B64" s="38" t="s">
        <v>107</v>
      </c>
      <c r="C64" s="20"/>
      <c r="D64" s="43"/>
      <c r="E64" s="44"/>
      <c r="F64" s="44"/>
    </row>
    <row r="65" spans="1:6" s="17" customFormat="1" ht="25.5" x14ac:dyDescent="0.2">
      <c r="A65" s="42"/>
      <c r="B65" s="38" t="s">
        <v>108</v>
      </c>
      <c r="C65" s="20"/>
      <c r="D65" s="43"/>
      <c r="E65" s="44"/>
      <c r="F65" s="44"/>
    </row>
  </sheetData>
  <mergeCells count="98">
    <mergeCell ref="A60:A61"/>
    <mergeCell ref="D60:D61"/>
    <mergeCell ref="E60:E61"/>
    <mergeCell ref="F60:F61"/>
    <mergeCell ref="A56:A57"/>
    <mergeCell ref="D56:D57"/>
    <mergeCell ref="E56:E57"/>
    <mergeCell ref="F56:F57"/>
    <mergeCell ref="A58:A59"/>
    <mergeCell ref="D58:D59"/>
    <mergeCell ref="E58:E59"/>
    <mergeCell ref="F58:F59"/>
    <mergeCell ref="A52:A53"/>
    <mergeCell ref="D52:D53"/>
    <mergeCell ref="E52:E53"/>
    <mergeCell ref="F52:F53"/>
    <mergeCell ref="A54:A55"/>
    <mergeCell ref="D54:D55"/>
    <mergeCell ref="E54:E55"/>
    <mergeCell ref="F54:F55"/>
    <mergeCell ref="A48:A49"/>
    <mergeCell ref="D48:D49"/>
    <mergeCell ref="E48:E49"/>
    <mergeCell ref="F48:F49"/>
    <mergeCell ref="A50:A51"/>
    <mergeCell ref="D50:D51"/>
    <mergeCell ref="E50:E51"/>
    <mergeCell ref="F50:F51"/>
    <mergeCell ref="A43:A44"/>
    <mergeCell ref="D43:D44"/>
    <mergeCell ref="A46:A47"/>
    <mergeCell ref="D46:D47"/>
    <mergeCell ref="E46:E47"/>
    <mergeCell ref="F46:F47"/>
    <mergeCell ref="A39:A40"/>
    <mergeCell ref="D39:D40"/>
    <mergeCell ref="A41:A42"/>
    <mergeCell ref="D41:D42"/>
    <mergeCell ref="E41:E42"/>
    <mergeCell ref="F41:F42"/>
    <mergeCell ref="A33:A34"/>
    <mergeCell ref="D33:D34"/>
    <mergeCell ref="A35:A36"/>
    <mergeCell ref="D35:D36"/>
    <mergeCell ref="A37:A38"/>
    <mergeCell ref="D37:D38"/>
    <mergeCell ref="A27:A28"/>
    <mergeCell ref="D27:D28"/>
    <mergeCell ref="A29:A30"/>
    <mergeCell ref="D29:D30"/>
    <mergeCell ref="A31:A32"/>
    <mergeCell ref="D31:D32"/>
    <mergeCell ref="A22:A23"/>
    <mergeCell ref="D22:D23"/>
    <mergeCell ref="E22:E23"/>
    <mergeCell ref="F22:F23"/>
    <mergeCell ref="A24:A25"/>
    <mergeCell ref="D24:D25"/>
    <mergeCell ref="E24:E25"/>
    <mergeCell ref="F24:F25"/>
    <mergeCell ref="A18:A19"/>
    <mergeCell ref="D18:D19"/>
    <mergeCell ref="E18:E19"/>
    <mergeCell ref="F18:F19"/>
    <mergeCell ref="A20:A21"/>
    <mergeCell ref="D20:D21"/>
    <mergeCell ref="E20:E21"/>
    <mergeCell ref="F20:F21"/>
    <mergeCell ref="A14:A15"/>
    <mergeCell ref="D14:D15"/>
    <mergeCell ref="E14:E15"/>
    <mergeCell ref="F14:F15"/>
    <mergeCell ref="A16:A17"/>
    <mergeCell ref="D16:D17"/>
    <mergeCell ref="E16:E17"/>
    <mergeCell ref="F16:F17"/>
    <mergeCell ref="A10:A11"/>
    <mergeCell ref="D10:D11"/>
    <mergeCell ref="E10:E11"/>
    <mergeCell ref="F10:F11"/>
    <mergeCell ref="A12:A13"/>
    <mergeCell ref="D12:D13"/>
    <mergeCell ref="E12:E13"/>
    <mergeCell ref="F12:F13"/>
    <mergeCell ref="A5:E5"/>
    <mergeCell ref="A6:B6"/>
    <mergeCell ref="A8:A9"/>
    <mergeCell ref="D8:D9"/>
    <mergeCell ref="E8:E9"/>
    <mergeCell ref="F8:F9"/>
    <mergeCell ref="A1:A4"/>
    <mergeCell ref="B1:B2"/>
    <mergeCell ref="C1:D2"/>
    <mergeCell ref="E1:E2"/>
    <mergeCell ref="F1:F4"/>
    <mergeCell ref="B3:B4"/>
    <mergeCell ref="C3:D4"/>
    <mergeCell ref="E3:E4"/>
  </mergeCells>
  <conditionalFormatting sqref="F46:F61 F27:F40 F43:F44 F8:F15 F22:F25">
    <cfRule type="containsText" dxfId="8" priority="7" operator="containsText" text="Deficiente">
      <formula>NOT(ISERROR(SEARCH("Deficiente",F8)))</formula>
    </cfRule>
    <cfRule type="containsText" dxfId="7" priority="8" operator="containsText" text="Optimo">
      <formula>NOT(ISERROR(SEARCH("Optimo",F8)))</formula>
    </cfRule>
    <cfRule type="containsText" dxfId="6" priority="9" operator="containsText" text="Aceptable">
      <formula>NOT(ISERROR(SEARCH("Aceptable",F8)))</formula>
    </cfRule>
  </conditionalFormatting>
  <conditionalFormatting sqref="F16:F21">
    <cfRule type="containsText" dxfId="5" priority="4" operator="containsText" text="Deficiente">
      <formula>NOT(ISERROR(SEARCH("Deficiente",F16)))</formula>
    </cfRule>
    <cfRule type="containsText" dxfId="4" priority="5" operator="containsText" text="Optimo">
      <formula>NOT(ISERROR(SEARCH("Optimo",F16)))</formula>
    </cfRule>
    <cfRule type="containsText" dxfId="3" priority="6" operator="containsText" text="Aceptable">
      <formula>NOT(ISERROR(SEARCH("Aceptable",F16)))</formula>
    </cfRule>
  </conditionalFormatting>
  <conditionalFormatting sqref="F41">
    <cfRule type="containsText" dxfId="2" priority="1" operator="containsText" text="Deficiente">
      <formula>NOT(ISERROR(SEARCH("Deficiente",F41)))</formula>
    </cfRule>
    <cfRule type="containsText" dxfId="1" priority="2" operator="containsText" text="Optimo">
      <formula>NOT(ISERROR(SEARCH("Optimo",F41)))</formula>
    </cfRule>
    <cfRule type="containsText" dxfId="0" priority="3" operator="containsText" text="Aceptable">
      <formula>NOT(ISERROR(SEARCH("Aceptable",F41)))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1025" r:id="rId3">
          <objectPr defaultSize="0" autoPict="0" r:id="rId4">
            <anchor moveWithCells="1" sizeWithCells="1">
              <from>
                <xdr:col>5</xdr:col>
                <xdr:colOff>133350</xdr:colOff>
                <xdr:row>0</xdr:row>
                <xdr:rowOff>76200</xdr:rowOff>
              </from>
              <to>
                <xdr:col>5</xdr:col>
                <xdr:colOff>981075</xdr:colOff>
                <xdr:row>3</xdr:row>
                <xdr:rowOff>200025</xdr:rowOff>
              </to>
            </anchor>
          </objectPr>
        </oleObject>
      </mc:Choice>
      <mc:Fallback>
        <oleObject progId="PBrush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Amaya Cruz</dc:creator>
  <cp:lastModifiedBy>Martha Elena Amaya Cruz</cp:lastModifiedBy>
  <dcterms:created xsi:type="dcterms:W3CDTF">2020-11-10T13:23:03Z</dcterms:created>
  <dcterms:modified xsi:type="dcterms:W3CDTF">2020-11-10T13:24:59Z</dcterms:modified>
</cp:coreProperties>
</file>